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55" windowWidth="15480" windowHeight="909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<sst xmlns="http://schemas.openxmlformats.org/spreadsheetml/2006/main" count="181" uniqueCount="181">
  <si>
    <t>1</t>
  </si>
  <si>
    <t>ВСЕГО (в т.ч. По каждому разделу)</t>
  </si>
  <si>
    <t>в том числе</t>
  </si>
  <si>
    <t>Оплата труда и начисления на выплаты по оплате труда</t>
  </si>
  <si>
    <t>Заработная плата</t>
  </si>
  <si>
    <t>Прочие выплаты</t>
  </si>
  <si>
    <t>суточные при служебных коммандировках</t>
  </si>
  <si>
    <t>210</t>
  </si>
  <si>
    <t>211</t>
  </si>
  <si>
    <t>212</t>
  </si>
  <si>
    <t>212.11</t>
  </si>
  <si>
    <t>212.12</t>
  </si>
  <si>
    <t>212.13</t>
  </si>
  <si>
    <t>212.14</t>
  </si>
  <si>
    <t>213</t>
  </si>
  <si>
    <t>220</t>
  </si>
  <si>
    <t>221</t>
  </si>
  <si>
    <t>222</t>
  </si>
  <si>
    <t>223</t>
  </si>
  <si>
    <t>223.1</t>
  </si>
  <si>
    <t>223.11</t>
  </si>
  <si>
    <t>223.12</t>
  </si>
  <si>
    <t>223.13</t>
  </si>
  <si>
    <t>223.14</t>
  </si>
  <si>
    <t>223.2</t>
  </si>
  <si>
    <t>компенсация на лечение</t>
  </si>
  <si>
    <t>компенсация до 3хлет и др.</t>
  </si>
  <si>
    <t>компенсации на книгоиздательную продукцию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</si>
  <si>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</si>
  <si>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</si>
  <si>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</si>
  <si>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</si>
  <si>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</si>
  <si>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Оплата услуг отопления, горячего и холодного водоснабжения, предоставления газа и электроэнергии</t>
  </si>
  <si>
    <t>Оплата услуг отопления, ГВС</t>
  </si>
  <si>
    <t>Оплата услуг газоснабжения</t>
  </si>
  <si>
    <t>Оплата потребления электрической энергии</t>
  </si>
  <si>
    <t>Оплата холодгого водоснабжения, водоотведения</t>
  </si>
  <si>
    <t>Другие расходы по оплате коммунальных услуг</t>
  </si>
  <si>
    <t>Оплата услуг транспортировки газа</t>
  </si>
  <si>
    <t>Арендная плата за пользование имуществом</t>
  </si>
  <si>
    <t>Работы и услуги по содержанию имущества</t>
  </si>
  <si>
    <t>Содержание в чистоте помещений, зданий, дворов, иного имущества</t>
  </si>
  <si>
    <t>223.21</t>
  </si>
  <si>
    <t>223.22</t>
  </si>
  <si>
    <t>225</t>
  </si>
  <si>
    <t>224</t>
  </si>
  <si>
    <t>225.1</t>
  </si>
  <si>
    <t>225.2</t>
  </si>
  <si>
    <t>225.21</t>
  </si>
  <si>
    <t>225.22</t>
  </si>
  <si>
    <t>225.23</t>
  </si>
  <si>
    <t>225.24</t>
  </si>
  <si>
    <t>225.25</t>
  </si>
  <si>
    <t>225.3</t>
  </si>
  <si>
    <t>225.4</t>
  </si>
  <si>
    <t>225.5</t>
  </si>
  <si>
    <t>225.51</t>
  </si>
  <si>
    <t>225.52</t>
  </si>
  <si>
    <t>225.53</t>
  </si>
  <si>
    <t>225.54</t>
  </si>
  <si>
    <t>225.7</t>
  </si>
  <si>
    <t>225.9</t>
  </si>
  <si>
    <t>225.10</t>
  </si>
  <si>
    <t>226</t>
  </si>
  <si>
    <t>226.1</t>
  </si>
  <si>
    <t>226.11</t>
  </si>
  <si>
    <t>226.12</t>
  </si>
  <si>
    <t>226.2</t>
  </si>
  <si>
    <t>226.3</t>
  </si>
  <si>
    <t>Текущий ремонт</t>
  </si>
  <si>
    <t>Ремонт пожарной сигнализации</t>
  </si>
  <si>
    <t>Ремонт тревожной сигнализации</t>
  </si>
  <si>
    <t>Ремонт коммунальных сетей</t>
  </si>
  <si>
    <t>Текущий ремонт зданий и сооружений</t>
  </si>
  <si>
    <t>Ремонтные работы по пдготовке к зиме</t>
  </si>
  <si>
    <t>противопожарные мероприятия, связанные с содержанием имущества</t>
  </si>
  <si>
    <t>Пусконаладочные работы</t>
  </si>
  <si>
    <t>Расходы на техническое обслуживание пожарной сигнализации</t>
  </si>
  <si>
    <t>Расходы на техническое обслуживание тревожной сигнализации</t>
  </si>
  <si>
    <t>Ремонт и техническое обслуживание оборудования и техники</t>
  </si>
  <si>
    <t>Капитальный ремонт и реставрация нефинансовых активов</t>
  </si>
  <si>
    <t>Капитальный ремонт прочих объектов</t>
  </si>
  <si>
    <t>Диагностика и ремонт автомобильной техники</t>
  </si>
  <si>
    <t>Прочие работы и услуги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</si>
  <si>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</si>
  <si>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Проектно-сметная документация на капитальный ремонт</t>
  </si>
  <si>
    <t>Проектно-сметная документация на строительство</t>
  </si>
  <si>
    <t>Монтажные работы</t>
  </si>
  <si>
    <t>Услуги по страхованию</t>
  </si>
  <si>
    <t>Услуги в области информационных технологий</t>
  </si>
  <si>
    <t>Типографские работы, услуги</t>
  </si>
  <si>
    <t>Медицинские услуги и санитарно-эпидемиологические работы и услуги (не связанные с содержанием имущества)</t>
  </si>
  <si>
    <t>Иные работы и услуги</t>
  </si>
  <si>
    <t>Экспертиза, авторский надзор</t>
  </si>
  <si>
    <t>Мероприятия по распоряжению имуществом</t>
  </si>
  <si>
    <t>Услуги банка по перечислению льгот и компенсаций</t>
  </si>
  <si>
    <t>Безвоздмездные перечисления организациям</t>
  </si>
  <si>
    <t>Безвоздмездные перечисления государственным и муниципальным организациям</t>
  </si>
  <si>
    <t>Субсидии МАУ</t>
  </si>
  <si>
    <t>"Социальное обеспечение"</t>
  </si>
  <si>
    <t>Пособия по социальной помощи населения</t>
  </si>
  <si>
    <t>Обеспечение жильем молодых семей</t>
  </si>
  <si>
    <t>Другие выплаты по социальной помощи</t>
  </si>
  <si>
    <t>Прочие расходы</t>
  </si>
  <si>
    <t>Уплата налогов (включаемых в состав расходов), государственных пошлин и сборов, разного рода платежей в бюджеты всех уровней</t>
  </si>
  <si>
    <t>приобретение (изготовление) подарочной и сувенирной продукции, не предназначенной для дальнейшей перепродажи</t>
  </si>
  <si>
    <t>Представительские расзоды, прием и обслуживание делегаций</t>
  </si>
  <si>
    <t>Иные расходы</t>
  </si>
  <si>
    <t>Поступление нефинансовых активов</t>
  </si>
  <si>
    <t>Увеличение стоимости основных средств</t>
  </si>
  <si>
    <t>Приобретение (изготовление) основных средств</t>
  </si>
  <si>
    <t>Увеличение стоимости материальных запасов</t>
  </si>
  <si>
    <t>Приобретение (изготовление) материальных запасов</t>
  </si>
  <si>
    <t>Мадикаменты и перевязочные средства</t>
  </si>
  <si>
    <t>Продукты питания</t>
  </si>
  <si>
    <t>Горюче-смазочные материалы</t>
  </si>
  <si>
    <t>Строительные материалы</t>
  </si>
  <si>
    <t>Мягкий инвентарь</t>
  </si>
  <si>
    <t>Прочие материальные запасы</t>
  </si>
  <si>
    <t>226.4</t>
  </si>
  <si>
    <t>226.5</t>
  </si>
  <si>
    <t>226.7</t>
  </si>
  <si>
    <t>226.6</t>
  </si>
  <si>
    <t>226.72</t>
  </si>
  <si>
    <t>226.73</t>
  </si>
  <si>
    <t>226.9</t>
  </si>
  <si>
    <t>240</t>
  </si>
  <si>
    <t>241</t>
  </si>
  <si>
    <t>241.3</t>
  </si>
  <si>
    <t>260</t>
  </si>
  <si>
    <t>262</t>
  </si>
  <si>
    <t>262.1</t>
  </si>
  <si>
    <t>262.2</t>
  </si>
  <si>
    <t>290</t>
  </si>
  <si>
    <t>290.1</t>
  </si>
  <si>
    <t>290.5</t>
  </si>
  <si>
    <t>290.6</t>
  </si>
  <si>
    <t>290.7</t>
  </si>
  <si>
    <t>300</t>
  </si>
  <si>
    <t>310</t>
  </si>
  <si>
    <t>310.1</t>
  </si>
  <si>
    <t>340</t>
  </si>
  <si>
    <t>340.10</t>
  </si>
  <si>
    <t>340.11</t>
  </si>
  <si>
    <t>340.12</t>
  </si>
  <si>
    <t>340.13</t>
  </si>
  <si>
    <t>340.14</t>
  </si>
  <si>
    <t>340.15</t>
  </si>
  <si>
    <t>340.16</t>
  </si>
  <si>
    <t>Наименование видов расходов и статей экономической классификации расходов</t>
  </si>
  <si>
    <t>код статьи</t>
  </si>
  <si>
    <t>Утв. бюджетные ассигнования на год</t>
  </si>
  <si>
    <t>Утв. бюджетные ассигнования на отчетный период</t>
  </si>
  <si>
    <t>Профинансированно с начала года</t>
  </si>
  <si>
    <t>Кассовые расходы с начала года</t>
  </si>
  <si>
    <t>Сальдо на конец отчетного периода</t>
  </si>
  <si>
    <t>Оплата услуг транспортировки тепла</t>
  </si>
  <si>
    <t>Другие расходы по содержанию имущества</t>
  </si>
  <si>
    <t>Прочие расходы по содержанию имущества</t>
  </si>
  <si>
    <t>ОТЧЕТ ОБ ИСПОЛНЕНИИ СМЕТЫ ДОХОДОВ И РАСХОДОВ УЧРЕЖДЕНИЙ И ОРГАНИЗАЦИЙ, ФИНАНСИРУЕМЫХ ИЗ БЮДЖЕТОВ СУБЪЕКТОВ РОССИЙСКОЙ ФЕДЕРАЦИИ И МЕСТНЫХ БЮДЖЕТОВ</t>
  </si>
  <si>
    <t>на</t>
  </si>
  <si>
    <t>Главный распорядитель</t>
  </si>
  <si>
    <t>Париодичность</t>
  </si>
  <si>
    <t>Единица измерения руб, коп.</t>
  </si>
  <si>
    <t>Учреждение (раздел, подраздел, целевая статья)</t>
  </si>
  <si>
    <t>КОДЫ</t>
  </si>
  <si>
    <t>по ОКПО</t>
  </si>
  <si>
    <t>по ППП</t>
  </si>
  <si>
    <t>по ОКУД</t>
  </si>
  <si>
    <t>по ОКЕИ</t>
  </si>
  <si>
    <t xml:space="preserve">Главный бухгалтер </t>
  </si>
  <si>
    <t xml:space="preserve">Заведующий </t>
  </si>
  <si>
    <t xml:space="preserve">в том числе бутилированная вода(информационная)
</t>
  </si>
  <si>
    <t>340.16б</t>
  </si>
  <si>
    <t>окато</t>
  </si>
  <si>
    <t>окпо</t>
  </si>
  <si>
    <t>муниципальное бюджетное дошкольное образовательное учреждение «Детский сад общеразвивающего вида второй категории  №55»</t>
  </si>
  <si>
    <t>бюджет</t>
  </si>
  <si>
    <t>Галаган С.В.</t>
  </si>
  <si>
    <t>Савина О.А.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</si>
</sst>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4" xfId="0" applyNumberFormat="1" applyFont="1" applyFill="1" applyBorder="1" applyAlignment="1">
      <alignment horizont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27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49" fontId="37" fillId="0" borderId="10" xfId="0" applyNumberFormat="1" applyFont="1" applyBorder="1" applyAlignment="1">
      <alignment horizontal="left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right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4" fontId="27" fillId="0" borderId="15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27" fillId="0" borderId="10" xfId="0" applyNumberFormat="1" applyFont="1" applyBorder="1" applyAlignment="1" applyProtection="1">
      <alignment/>
      <protection locked="0"/>
    </xf>
    <xf numFmtId="4" fontId="36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9" fontId="0" fillId="0" borderId="0" xfId="0" applyNumberForma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98"/>
  <sheetViews>
    <sheetView tabSelected="1" zoomScalePageLayoutView="0" workbookViewId="0" topLeftCell="A7">
      <selection activeCell="D99" sqref="D99"/>
    </sheetView>
  </sheetViews>
  <sheetFormatPr defaultColWidth="9.140625" defaultRowHeight="15"/>
  <cols>
    <col min="1" max="1" width="60.57421875" style="1" customWidth="1"/>
    <col min="2" max="2" width="9.140625" style="5" customWidth="1"/>
    <col min="3" max="3" width="17.00390625" style="0" customWidth="1"/>
    <col min="4" max="4" width="20.57421875" style="0" customWidth="1"/>
    <col min="5" max="5" width="20.28125" style="0" customWidth="1"/>
    <col min="6" max="6" width="14.28125" style="0" customWidth="1"/>
    <col min="7" max="7" width="15.8515625" style="0" customWidth="1"/>
    <col min="8" max="8" width="17.8515625" style="0" hidden="1" customWidth="1"/>
    <col min="9" max="9" width="0" style="0" hidden="1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1:7" ht="44.25" customHeight="1">
      <c r="A7" s="31" t="s">
        <v>160</v>
      </c>
      <c r="B7" s="31"/>
      <c r="C7" s="31"/>
      <c r="D7" s="31"/>
      <c r="E7" s="31"/>
      <c r="F7" s="31"/>
      <c r="G7" s="31"/>
    </row>
    <row r="8" spans="2:3" ht="15">
      <c r="B8" s="5" t="s">
        <v>161</v>
      </c>
      <c r="C8" s="34">
        <v>41913</v>
      </c>
    </row>
    <row r="9" ht="15">
      <c r="G9" s="22" t="s">
        <v>166</v>
      </c>
    </row>
    <row r="10" spans="1:9" ht="75" customHeight="1">
      <c r="A10" s="1" t="s">
        <v>162</v>
      </c>
      <c r="C10" s="32" t="s">
        <v>177</v>
      </c>
      <c r="D10" s="32"/>
      <c r="F10" t="s">
        <v>167</v>
      </c>
      <c r="G10" s="22">
        <v>44865818</v>
      </c>
      <c r="I10" t="s">
        <v>176</v>
      </c>
    </row>
    <row r="11" spans="1:9" ht="15">
      <c r="A11" s="1" t="s">
        <v>163</v>
      </c>
      <c r="F11" t="s">
        <v>168</v>
      </c>
      <c r="G11" s="29"/>
      <c r="I11" t="s">
        <v>175</v>
      </c>
    </row>
    <row r="12" spans="1:7" ht="15">
      <c r="A12" s="1" t="s">
        <v>164</v>
      </c>
      <c r="F12" t="s">
        <v>169</v>
      </c>
      <c r="G12" s="29"/>
    </row>
    <row r="13" spans="1:7" ht="15">
      <c r="A13" s="1" t="s">
        <v>165</v>
      </c>
      <c r="C13" s="33" t="s">
        <v>178</v>
      </c>
      <c r="D13" s="33"/>
      <c r="F13" t="s">
        <v>170</v>
      </c>
      <c r="G13" s="29"/>
    </row>
    <row r="14" ht="15.75" thickBot="1">
      <c r="G14" s="22">
        <v>383</v>
      </c>
    </row>
    <row r="15" spans="1:7" ht="55.5" customHeight="1" thickBot="1">
      <c r="A15" s="6" t="s">
        <v>150</v>
      </c>
      <c r="B15" s="10" t="s">
        <v>151</v>
      </c>
      <c r="C15" s="11" t="s">
        <v>152</v>
      </c>
      <c r="D15" s="10" t="s">
        <v>153</v>
      </c>
      <c r="E15" s="11" t="s">
        <v>154</v>
      </c>
      <c r="F15" s="10" t="s">
        <v>155</v>
      </c>
      <c r="G15" s="21" t="s">
        <v>156</v>
      </c>
    </row>
    <row r="16" spans="1:7" ht="15.75" thickBot="1">
      <c r="A16" s="6" t="s">
        <v>0</v>
      </c>
      <c r="B16" s="7">
        <v>2</v>
      </c>
      <c r="C16" s="8">
        <v>3</v>
      </c>
      <c r="D16" s="7">
        <v>4</v>
      </c>
      <c r="E16" s="8">
        <v>5</v>
      </c>
      <c r="F16" s="7">
        <v>6</v>
      </c>
      <c r="G16" s="9">
        <v>7</v>
      </c>
    </row>
    <row r="17" spans="1:7" s="15" customFormat="1" ht="15">
      <c r="A17" s="12" t="s">
        <v>1</v>
      </c>
      <c r="B17" s="14">
        <v>241</v>
      </c>
      <c r="C17" s="25">
        <f>C19+C27+C71+C74+C78+C83</f>
        <v>14812022.25</v>
      </c>
      <c r="D17" s="25">
        <f>D19+D27+D71+D74+D78+D83</f>
        <v>12217198.43</v>
      </c>
      <c r="E17" s="25">
        <f>E19+E27+E71+E74+E78+E83</f>
        <v>12217198.43</v>
      </c>
      <c r="F17" s="25">
        <f>F19+F27+F71+F74+F78+F83</f>
        <v>11892196.93</v>
      </c>
      <c r="G17" s="25">
        <f>ROUND(G19+G27+G71+G74+G78+G83,2)</f>
        <v>325001.5</v>
      </c>
    </row>
    <row r="18" spans="1:7" ht="15">
      <c r="A18" s="3" t="s">
        <v>2</v>
      </c>
      <c r="B18" s="4"/>
      <c r="C18" s="26"/>
      <c r="D18" s="26"/>
      <c r="E18" s="26"/>
      <c r="F18" s="26"/>
      <c r="G18" s="26">
        <f>ROUND(E18-F18,2)</f>
        <v>0</v>
      </c>
    </row>
    <row r="19" spans="1:7" s="15" customFormat="1" ht="24" customHeight="1">
      <c r="A19" s="13" t="s">
        <v>3</v>
      </c>
      <c r="B19" s="16" t="s">
        <v>7</v>
      </c>
      <c r="C19" s="27">
        <f>C20+C21+C26</f>
        <v>11136600</v>
      </c>
      <c r="D19" s="27">
        <f>D20+D21+D26</f>
        <v>8799749.98</v>
      </c>
      <c r="E19" s="27">
        <f>E20+E21+E26</f>
        <v>8799749.98</v>
      </c>
      <c r="F19" s="27">
        <f>F20+F21+F26</f>
        <v>8484237.77</v>
      </c>
      <c r="G19" s="27">
        <f>ROUND(G20+G21+G26,2)</f>
        <v>315512.21</v>
      </c>
    </row>
    <row r="20" spans="1:7" ht="15">
      <c r="A20" s="2" t="s">
        <v>4</v>
      </c>
      <c r="B20" s="4" t="s">
        <v>8</v>
      </c>
      <c r="C20" s="26">
        <v>8552500</v>
      </c>
      <c r="D20" s="26">
        <f>E20</f>
        <v>6660493.57</v>
      </c>
      <c r="E20" s="26">
        <v>6660493.57</v>
      </c>
      <c r="F20" s="26">
        <v>6521786.57</v>
      </c>
      <c r="G20" s="26">
        <f>ROUND(E20-F20,2)</f>
        <v>138707</v>
      </c>
    </row>
    <row r="21" spans="1:7" s="15" customFormat="1" ht="15">
      <c r="A21" s="13" t="s">
        <v>5</v>
      </c>
      <c r="B21" s="16" t="s">
        <v>9</v>
      </c>
      <c r="C21" s="27">
        <f>C22+C23+C24+C25</f>
        <v>1200</v>
      </c>
      <c r="D21" s="27">
        <f>D22+D23+D24+D25</f>
        <v>250</v>
      </c>
      <c r="E21" s="27">
        <f>E22+E23+E24+E25</f>
        <v>250</v>
      </c>
      <c r="F21" s="27">
        <f>F22+F23+F24+F25</f>
        <v>250</v>
      </c>
      <c r="G21" s="26">
        <f>ROUND(E21-F21,2)</f>
        <v>0</v>
      </c>
    </row>
    <row r="22" spans="1:7" ht="15">
      <c r="A22" s="2" t="s">
        <v>6</v>
      </c>
      <c r="B22" s="4" t="s">
        <v>10</v>
      </c>
      <c r="C22" s="26"/>
      <c r="D22" s="26">
        <f>E22</f>
        <v>0</v>
      </c>
      <c r="E22" s="26"/>
      <c r="F22" s="26"/>
      <c r="G22" s="26">
        <f>ROUND(E22-F22,2)</f>
        <v>0</v>
      </c>
    </row>
    <row r="23" spans="1:7" ht="15">
      <c r="A23" s="2" t="s">
        <v>25</v>
      </c>
      <c r="B23" s="4" t="s">
        <v>11</v>
      </c>
      <c r="C23" s="26"/>
      <c r="D23" s="26">
        <f>E23</f>
        <v>0</v>
      </c>
      <c r="E23" s="26">
        <v>0</v>
      </c>
      <c r="F23" s="26">
        <v>0</v>
      </c>
      <c r="G23" s="26">
        <f>ROUND(E23-F23,2)</f>
        <v>0</v>
      </c>
    </row>
    <row r="24" spans="1:7" ht="15">
      <c r="A24" s="2" t="s">
        <v>26</v>
      </c>
      <c r="B24" s="4" t="s">
        <v>12</v>
      </c>
      <c r="C24" s="26">
        <v>1200</v>
      </c>
      <c r="D24" s="26">
        <f>E24</f>
        <v>250</v>
      </c>
      <c r="E24" s="26">
        <v>250</v>
      </c>
      <c r="F24" s="26">
        <v>250</v>
      </c>
      <c r="G24" s="26">
        <f>ROUND(E24-F24,2)</f>
        <v>0</v>
      </c>
    </row>
    <row r="25" spans="1:7" ht="15">
      <c r="A25" s="2" t="s">
        <v>27</v>
      </c>
      <c r="B25" s="4" t="s">
        <v>13</v>
      </c>
      <c r="C25" s="26"/>
      <c r="D25" s="26">
        <f>E25</f>
        <v>0</v>
      </c>
      <c r="E25" s="26"/>
      <c r="F25" s="26"/>
      <c r="G25" s="26">
        <f>ROUND(E25-F25,2)</f>
        <v>0</v>
      </c>
    </row>
    <row r="26" spans="1:7" s="15" customFormat="1" ht="15">
      <c r="A26" s="13" t="s">
        <v>28</v>
      </c>
      <c r="B26" s="16" t="s">
        <v>14</v>
      </c>
      <c r="C26" s="27">
        <v>2582900</v>
      </c>
      <c r="D26" s="26">
        <f>E26</f>
        <v>2139006.41</v>
      </c>
      <c r="E26" s="27">
        <v>2139006.41</v>
      </c>
      <c r="F26" s="27">
        <v>1962201.2</v>
      </c>
      <c r="G26" s="26">
        <f>ROUND(E26-F26,2)</f>
        <v>176805.21</v>
      </c>
    </row>
    <row r="27" spans="1:7" ht="15">
      <c r="A27" s="2" t="s">
        <v>29</v>
      </c>
      <c r="B27" s="4" t="s">
        <v>15</v>
      </c>
      <c r="C27" s="26">
        <f>C28+C29+C30+C39+C40+C58</f>
        <v>1490976.62</v>
      </c>
      <c r="D27" s="26">
        <f>D28+D29+D30+D39+D40+D58</f>
        <v>1232304.04</v>
      </c>
      <c r="E27" s="26">
        <f>E28+E29+E30+E39+E40+E58</f>
        <v>1232304.04</v>
      </c>
      <c r="F27" s="26">
        <f>F28+F29+F30+F39+F40+F58</f>
        <v>1222814.75</v>
      </c>
      <c r="G27" s="26">
        <f>ROUND(G28+G29+G30+G39+G40+G58,2)</f>
        <v>9489.29</v>
      </c>
    </row>
    <row r="28" spans="1:7" ht="15">
      <c r="A28" s="2" t="s">
        <v>30</v>
      </c>
      <c r="B28" s="4" t="s">
        <v>16</v>
      </c>
      <c r="C28" s="26">
        <v>38239</v>
      </c>
      <c r="D28" s="26">
        <f>E28</f>
        <v>24649.53</v>
      </c>
      <c r="E28" s="26">
        <v>24649.53</v>
      </c>
      <c r="F28" s="26">
        <v>24060.24</v>
      </c>
      <c r="G28" s="26">
        <f>ROUND(E28-F28,2)</f>
        <v>589.29</v>
      </c>
    </row>
    <row r="29" spans="1:7" ht="15">
      <c r="A29" s="2" t="s">
        <v>31</v>
      </c>
      <c r="B29" s="4" t="s">
        <v>17</v>
      </c>
      <c r="C29" s="26"/>
      <c r="D29" s="26">
        <f>E29</f>
        <v>0</v>
      </c>
      <c r="E29" s="26"/>
      <c r="F29" s="26"/>
      <c r="G29" s="26">
        <f>ROUND(E29-F29,2)</f>
        <v>0</v>
      </c>
    </row>
    <row r="30" spans="1:7" s="15" customFormat="1" ht="15">
      <c r="A30" s="13" t="s">
        <v>32</v>
      </c>
      <c r="B30" s="16" t="s">
        <v>18</v>
      </c>
      <c r="C30" s="27">
        <f>C31+C36</f>
        <v>1060534.23</v>
      </c>
      <c r="D30" s="27">
        <f>D31+D36</f>
        <v>875698.97</v>
      </c>
      <c r="E30" s="27">
        <f>E31+E36</f>
        <v>875698.97</v>
      </c>
      <c r="F30" s="27">
        <f>F31+F36</f>
        <v>875698.97</v>
      </c>
      <c r="G30" s="27">
        <f>ROUND(G31+G36,2)</f>
        <v>0</v>
      </c>
    </row>
    <row r="31" spans="1:7" ht="30">
      <c r="A31" s="2" t="s">
        <v>33</v>
      </c>
      <c r="B31" s="4" t="s">
        <v>19</v>
      </c>
      <c r="C31" s="26">
        <f>C32+C33+C34+C35</f>
        <v>1060534.23</v>
      </c>
      <c r="D31" s="26">
        <f>D32+D33+D34+D35</f>
        <v>875698.97</v>
      </c>
      <c r="E31" s="26">
        <f>E32+E33+E34+E35</f>
        <v>875698.97</v>
      </c>
      <c r="F31" s="26">
        <f>F32+F33+F34+F35</f>
        <v>875698.97</v>
      </c>
      <c r="G31" s="26">
        <f>ROUND(G32+G33+G34+G35,2)</f>
        <v>0</v>
      </c>
    </row>
    <row r="32" spans="1:7" ht="15">
      <c r="A32" s="2" t="s">
        <v>34</v>
      </c>
      <c r="B32" s="4" t="s">
        <v>20</v>
      </c>
      <c r="C32" s="26">
        <v>600000</v>
      </c>
      <c r="D32" s="26">
        <f>E32</f>
        <v>495250.77</v>
      </c>
      <c r="E32" s="26">
        <v>495250.77</v>
      </c>
      <c r="F32" s="26">
        <v>495250.77</v>
      </c>
      <c r="G32" s="26">
        <f>ROUND(E32-F32,2)</f>
        <v>0</v>
      </c>
    </row>
    <row r="33" spans="1:7" ht="15">
      <c r="A33" s="2" t="s">
        <v>35</v>
      </c>
      <c r="B33" s="4" t="s">
        <v>21</v>
      </c>
      <c r="C33" s="26"/>
      <c r="D33" s="26">
        <f>E33</f>
        <v>0</v>
      </c>
      <c r="E33" s="26"/>
      <c r="F33" s="26"/>
      <c r="G33" s="26">
        <f>ROUND(E33-F33,2)</f>
        <v>0</v>
      </c>
    </row>
    <row r="34" spans="1:7" ht="15">
      <c r="A34" s="2" t="s">
        <v>36</v>
      </c>
      <c r="B34" s="4" t="s">
        <v>22</v>
      </c>
      <c r="C34" s="26">
        <v>300604.11</v>
      </c>
      <c r="D34" s="26">
        <f>E34</f>
        <v>220518.08</v>
      </c>
      <c r="E34" s="26">
        <v>220518.08</v>
      </c>
      <c r="F34" s="26">
        <v>220518.08</v>
      </c>
      <c r="G34" s="26">
        <f>ROUND(E34-F34,2)</f>
        <v>0</v>
      </c>
    </row>
    <row r="35" spans="1:7" ht="15">
      <c r="A35" s="2" t="s">
        <v>37</v>
      </c>
      <c r="B35" s="4" t="s">
        <v>23</v>
      </c>
      <c r="C35" s="26">
        <v>159930.12</v>
      </c>
      <c r="D35" s="26">
        <f>E35</f>
        <v>159930.12</v>
      </c>
      <c r="E35" s="26">
        <v>159930.12</v>
      </c>
      <c r="F35" s="26">
        <v>159930.12</v>
      </c>
      <c r="G35" s="26">
        <f>ROUND(E35-F35,2)</f>
        <v>0</v>
      </c>
    </row>
    <row r="36" spans="1:7" s="15" customFormat="1" ht="15">
      <c r="A36" s="13" t="s">
        <v>38</v>
      </c>
      <c r="B36" s="16" t="s">
        <v>24</v>
      </c>
      <c r="C36" s="27">
        <f>C37+C38</f>
        <v>0</v>
      </c>
      <c r="D36" s="27">
        <f>D37+D38</f>
        <v>0</v>
      </c>
      <c r="E36" s="27">
        <f>E37+E38</f>
        <v>0</v>
      </c>
      <c r="F36" s="27">
        <f>F37+F38</f>
        <v>0</v>
      </c>
      <c r="G36" s="27">
        <f>ROUND(G37+G38,2)</f>
        <v>0</v>
      </c>
    </row>
    <row r="37" spans="1:7" ht="15">
      <c r="A37" s="2" t="s">
        <v>157</v>
      </c>
      <c r="B37" s="4" t="s">
        <v>43</v>
      </c>
      <c r="C37" s="26"/>
      <c r="D37" s="26">
        <f>E37</f>
        <v>0</v>
      </c>
      <c r="E37" s="26"/>
      <c r="F37" s="26"/>
      <c r="G37" s="26">
        <f>ROUND(E37-F37,2)</f>
        <v>0</v>
      </c>
    </row>
    <row r="38" spans="1:7" ht="15">
      <c r="A38" s="2" t="s">
        <v>39</v>
      </c>
      <c r="B38" s="4" t="s">
        <v>44</v>
      </c>
      <c r="C38" s="26"/>
      <c r="D38" s="26">
        <f>E38</f>
        <v>0</v>
      </c>
      <c r="E38" s="26"/>
      <c r="F38" s="26"/>
      <c r="G38" s="26">
        <f>ROUND(E38-F38,2)</f>
        <v>0</v>
      </c>
    </row>
    <row r="39" spans="1:7" s="15" customFormat="1" ht="15">
      <c r="A39" s="13" t="s">
        <v>40</v>
      </c>
      <c r="B39" s="16" t="s">
        <v>46</v>
      </c>
      <c r="C39" s="27"/>
      <c r="D39" s="26">
        <f>E39</f>
        <v>0</v>
      </c>
      <c r="E39" s="27"/>
      <c r="F39" s="27"/>
      <c r="G39" s="26">
        <f>ROUND(E39-F39,2)</f>
        <v>0</v>
      </c>
    </row>
    <row r="40" spans="1:7" s="15" customFormat="1" ht="15">
      <c r="A40" s="13" t="s">
        <v>41</v>
      </c>
      <c r="B40" s="16" t="s">
        <v>45</v>
      </c>
      <c r="C40" s="27">
        <f>C41+C42+C48+C49+C50+C55+C56+C57</f>
        <v>299706.89</v>
      </c>
      <c r="D40" s="27">
        <f>D41+D42+D48+D49+D50+D55+D56+D57</f>
        <v>258389.04</v>
      </c>
      <c r="E40" s="27">
        <f>E41+E42+E48+E49+E50+E55+E56+E57</f>
        <v>258389.04</v>
      </c>
      <c r="F40" s="27">
        <f>F41+F42+F48+F49+F50+F55+F56+F57</f>
        <v>258389.04</v>
      </c>
      <c r="G40" s="27">
        <f>ROUND(G41+G42+G48+G49+G50+G55+G56+G57,2)</f>
        <v>0</v>
      </c>
    </row>
    <row r="41" spans="1:7" ht="30">
      <c r="A41" s="2" t="s">
        <v>42</v>
      </c>
      <c r="B41" s="4" t="s">
        <v>47</v>
      </c>
      <c r="C41" s="26">
        <v>67205.56</v>
      </c>
      <c r="D41" s="26">
        <f>E41</f>
        <v>46181.29</v>
      </c>
      <c r="E41" s="26">
        <v>46181.29</v>
      </c>
      <c r="F41" s="26">
        <v>46181.29</v>
      </c>
      <c r="G41" s="26">
        <f>ROUND(E41-F41,2)</f>
        <v>0</v>
      </c>
    </row>
    <row r="42" spans="1:7" ht="15">
      <c r="A42" s="17" t="s">
        <v>70</v>
      </c>
      <c r="B42" s="4" t="s">
        <v>48</v>
      </c>
      <c r="C42" s="26">
        <f>SUM(C43:C47)</f>
        <v>149888</v>
      </c>
      <c r="D42" s="26">
        <f>SUM(D43:D47)</f>
        <v>149888</v>
      </c>
      <c r="E42" s="26">
        <f>SUM(E43:E47)</f>
        <v>149888</v>
      </c>
      <c r="F42" s="26">
        <f>SUM(F43:F47)</f>
        <v>149888</v>
      </c>
      <c r="G42" s="26">
        <f>ROUND(G43+G44+G45+G46+G47,2)</f>
        <v>0</v>
      </c>
    </row>
    <row r="43" spans="1:7" ht="15">
      <c r="A43" s="2" t="s">
        <v>71</v>
      </c>
      <c r="B43" s="4" t="s">
        <v>49</v>
      </c>
      <c r="C43" s="26"/>
      <c r="D43" s="26">
        <f aca="true" t="shared" si="0" ref="D43:D49">E43</f>
        <v>0</v>
      </c>
      <c r="E43" s="26"/>
      <c r="F43" s="26"/>
      <c r="G43" s="26">
        <f aca="true" t="shared" si="1" ref="G43:G49">ROUND(E43-F43,2)</f>
        <v>0</v>
      </c>
    </row>
    <row r="44" spans="1:7" ht="15">
      <c r="A44" s="2" t="s">
        <v>72</v>
      </c>
      <c r="B44" s="4" t="s">
        <v>50</v>
      </c>
      <c r="C44" s="26"/>
      <c r="D44" s="26">
        <f t="shared" si="0"/>
        <v>0</v>
      </c>
      <c r="E44" s="26"/>
      <c r="F44" s="26"/>
      <c r="G44" s="26">
        <f t="shared" si="1"/>
        <v>0</v>
      </c>
    </row>
    <row r="45" spans="1:7" ht="15">
      <c r="A45" s="2" t="s">
        <v>73</v>
      </c>
      <c r="B45" s="4" t="s">
        <v>51</v>
      </c>
      <c r="C45" s="26"/>
      <c r="D45" s="26">
        <f t="shared" si="0"/>
        <v>0</v>
      </c>
      <c r="E45" s="26"/>
      <c r="F45" s="26"/>
      <c r="G45" s="26">
        <f t="shared" si="1"/>
        <v>0</v>
      </c>
    </row>
    <row r="46" spans="1:7" ht="15">
      <c r="A46" s="2" t="s">
        <v>74</v>
      </c>
      <c r="B46" s="4" t="s">
        <v>52</v>
      </c>
      <c r="C46" s="26"/>
      <c r="D46" s="26">
        <f t="shared" si="0"/>
        <v>0</v>
      </c>
      <c r="E46" s="26"/>
      <c r="F46" s="26"/>
      <c r="G46" s="26">
        <f t="shared" si="1"/>
        <v>0</v>
      </c>
    </row>
    <row r="47" spans="1:7" ht="15">
      <c r="A47" s="2" t="s">
        <v>75</v>
      </c>
      <c r="B47" s="4" t="s">
        <v>53</v>
      </c>
      <c r="C47" s="26">
        <v>149888</v>
      </c>
      <c r="D47" s="26">
        <f t="shared" si="0"/>
        <v>149888</v>
      </c>
      <c r="E47" s="26">
        <v>149888</v>
      </c>
      <c r="F47" s="26">
        <v>149888</v>
      </c>
      <c r="G47" s="26">
        <f t="shared" si="1"/>
        <v>0</v>
      </c>
    </row>
    <row r="48" spans="1:7" ht="30">
      <c r="A48" s="2" t="s">
        <v>76</v>
      </c>
      <c r="B48" s="4" t="s">
        <v>54</v>
      </c>
      <c r="C48" s="26">
        <v>3627</v>
      </c>
      <c r="D48" s="26">
        <f t="shared" si="0"/>
        <v>3627</v>
      </c>
      <c r="E48" s="26">
        <v>3627</v>
      </c>
      <c r="F48" s="26">
        <v>3627</v>
      </c>
      <c r="G48" s="26">
        <f t="shared" si="1"/>
        <v>0</v>
      </c>
    </row>
    <row r="49" spans="1:7" ht="15">
      <c r="A49" s="2" t="s">
        <v>77</v>
      </c>
      <c r="B49" s="4" t="s">
        <v>55</v>
      </c>
      <c r="C49" s="26"/>
      <c r="D49" s="26">
        <f t="shared" si="0"/>
        <v>0</v>
      </c>
      <c r="E49" s="26"/>
      <c r="F49" s="26"/>
      <c r="G49" s="26">
        <f t="shared" si="1"/>
        <v>0</v>
      </c>
    </row>
    <row r="50" spans="1:7" s="19" customFormat="1" ht="15">
      <c r="A50" s="17" t="s">
        <v>158</v>
      </c>
      <c r="B50" s="18" t="s">
        <v>56</v>
      </c>
      <c r="C50" s="28">
        <f>SUM(C51:C54)</f>
        <v>78986.33</v>
      </c>
      <c r="D50" s="28">
        <f>SUM(D51:D54)</f>
        <v>58692.75</v>
      </c>
      <c r="E50" s="28">
        <f>SUM(E51:E54)</f>
        <v>58692.75</v>
      </c>
      <c r="F50" s="28">
        <f>SUM(F51:F54)</f>
        <v>58692.75</v>
      </c>
      <c r="G50" s="28">
        <f>ROUND(G51+G52+G53+G54,2)</f>
        <v>0</v>
      </c>
    </row>
    <row r="51" spans="1:7" ht="30">
      <c r="A51" s="2" t="s">
        <v>78</v>
      </c>
      <c r="B51" s="4" t="s">
        <v>57</v>
      </c>
      <c r="C51" s="26">
        <v>67776</v>
      </c>
      <c r="D51" s="26">
        <f aca="true" t="shared" si="2" ref="D51:D57">E51</f>
        <v>47482.42</v>
      </c>
      <c r="E51" s="26">
        <v>47482.42</v>
      </c>
      <c r="F51" s="26">
        <v>47482.42</v>
      </c>
      <c r="G51" s="26">
        <f>ROUND(E51-F51,2)</f>
        <v>0</v>
      </c>
    </row>
    <row r="52" spans="1:7" ht="30">
      <c r="A52" s="2" t="s">
        <v>79</v>
      </c>
      <c r="B52" s="4" t="s">
        <v>58</v>
      </c>
      <c r="C52" s="26"/>
      <c r="D52" s="26">
        <f t="shared" si="2"/>
        <v>0</v>
      </c>
      <c r="E52" s="26"/>
      <c r="F52" s="26"/>
      <c r="G52" s="26">
        <f>ROUND(E52-F52,2)</f>
        <v>0</v>
      </c>
    </row>
    <row r="53" spans="1:7" ht="15">
      <c r="A53" s="2" t="s">
        <v>159</v>
      </c>
      <c r="B53" s="4" t="s">
        <v>59</v>
      </c>
      <c r="C53" s="26"/>
      <c r="D53" s="26">
        <f t="shared" si="2"/>
        <v>0</v>
      </c>
      <c r="E53" s="26"/>
      <c r="F53" s="26"/>
      <c r="G53" s="26">
        <f>ROUND(E53-F53,2)</f>
        <v>0</v>
      </c>
    </row>
    <row r="54" spans="1:7" ht="15">
      <c r="A54" s="2" t="s">
        <v>80</v>
      </c>
      <c r="B54" s="4" t="s">
        <v>60</v>
      </c>
      <c r="C54" s="26">
        <v>11210.33</v>
      </c>
      <c r="D54" s="26">
        <f t="shared" si="2"/>
        <v>11210.33</v>
      </c>
      <c r="E54" s="26">
        <v>11210.33</v>
      </c>
      <c r="F54" s="26">
        <v>11210.33</v>
      </c>
      <c r="G54" s="26">
        <f>ROUND(E54-F54,2)</f>
        <v>0</v>
      </c>
    </row>
    <row r="55" spans="1:7" ht="15">
      <c r="A55" s="2" t="s">
        <v>81</v>
      </c>
      <c r="B55" s="4" t="s">
        <v>61</v>
      </c>
      <c r="C55" s="26"/>
      <c r="D55" s="26">
        <f t="shared" si="2"/>
        <v>0</v>
      </c>
      <c r="E55" s="26"/>
      <c r="F55" s="26"/>
      <c r="G55" s="26">
        <f>ROUND(E55-F55,2)</f>
        <v>0</v>
      </c>
    </row>
    <row r="56" spans="1:7" ht="15">
      <c r="A56" s="2" t="s">
        <v>82</v>
      </c>
      <c r="B56" s="4" t="s">
        <v>62</v>
      </c>
      <c r="C56" s="26"/>
      <c r="D56" s="26">
        <f t="shared" si="2"/>
        <v>0</v>
      </c>
      <c r="E56" s="26"/>
      <c r="F56" s="26"/>
      <c r="G56" s="26">
        <f>ROUND(E56-F56,2)</f>
        <v>0</v>
      </c>
    </row>
    <row r="57" spans="1:7" ht="15">
      <c r="A57" s="2" t="s">
        <v>83</v>
      </c>
      <c r="B57" s="4" t="s">
        <v>63</v>
      </c>
      <c r="C57" s="26"/>
      <c r="D57" s="26">
        <f t="shared" si="2"/>
        <v>0</v>
      </c>
      <c r="E57" s="26"/>
      <c r="F57" s="26"/>
      <c r="G57" s="26">
        <f>ROUND(E57-F57,2)</f>
        <v>0</v>
      </c>
    </row>
    <row r="58" spans="1:7" s="15" customFormat="1" ht="15">
      <c r="A58" s="13" t="s">
        <v>84</v>
      </c>
      <c r="B58" s="16" t="s">
        <v>64</v>
      </c>
      <c r="C58" s="27">
        <f>C59+C62+C63+C64+C65+C66+C67+C70</f>
        <v>92496.5</v>
      </c>
      <c r="D58" s="27">
        <f>D59+D62+D63+D64+D65+D66+D67+D70</f>
        <v>73566.5</v>
      </c>
      <c r="E58" s="27">
        <f>E59+E62+E63+E64+E65+E66+E67+E70</f>
        <v>73566.5</v>
      </c>
      <c r="F58" s="27">
        <f>F59+F62+F63+F64+F65+F66+F67+F70</f>
        <v>64666.5</v>
      </c>
      <c r="G58" s="27">
        <f>ROUND(G59+G62+G63+G64+G65+G66+G67+G70,2)</f>
        <v>8900</v>
      </c>
    </row>
    <row r="59" spans="1:7" ht="38.25">
      <c r="A59" s="20" t="s">
        <v>85</v>
      </c>
      <c r="B59" s="4" t="s">
        <v>65</v>
      </c>
      <c r="C59" s="26">
        <f>SUM(C60:C61)</f>
        <v>0</v>
      </c>
      <c r="D59" s="26">
        <f>SUM(D60:D61)</f>
        <v>0</v>
      </c>
      <c r="E59" s="26">
        <f>SUM(E60:E61)</f>
        <v>0</v>
      </c>
      <c r="F59" s="26">
        <f>SUM(F60:F61)</f>
        <v>0</v>
      </c>
      <c r="G59" s="26">
        <f>ROUND(G60+G61,2)</f>
        <v>0</v>
      </c>
    </row>
    <row r="60" spans="1:7" ht="15">
      <c r="A60" s="2" t="s">
        <v>86</v>
      </c>
      <c r="B60" s="4" t="s">
        <v>66</v>
      </c>
      <c r="C60" s="26"/>
      <c r="D60" s="26">
        <f aca="true" t="shared" si="3" ref="D60:D66">E60</f>
        <v>0</v>
      </c>
      <c r="E60" s="26"/>
      <c r="F60" s="26"/>
      <c r="G60" s="26">
        <f aca="true" t="shared" si="4" ref="G60:G65">ROUND(E60-F60,2)</f>
        <v>0</v>
      </c>
    </row>
    <row r="61" spans="1:7" ht="15">
      <c r="A61" s="2" t="s">
        <v>87</v>
      </c>
      <c r="B61" s="4" t="s">
        <v>67</v>
      </c>
      <c r="C61" s="26"/>
      <c r="D61" s="26">
        <f t="shared" si="3"/>
        <v>0</v>
      </c>
      <c r="E61" s="26"/>
      <c r="F61" s="26"/>
      <c r="G61" s="26">
        <f t="shared" si="4"/>
        <v>0</v>
      </c>
    </row>
    <row r="62" spans="1:7" ht="15">
      <c r="A62" s="2" t="s">
        <v>88</v>
      </c>
      <c r="B62" s="4" t="s">
        <v>68</v>
      </c>
      <c r="C62" s="26"/>
      <c r="D62" s="26">
        <f t="shared" si="3"/>
        <v>0</v>
      </c>
      <c r="E62" s="26"/>
      <c r="F62" s="26"/>
      <c r="G62" s="26">
        <f t="shared" si="4"/>
        <v>0</v>
      </c>
    </row>
    <row r="63" spans="1:7" ht="15">
      <c r="A63" s="2" t="s">
        <v>89</v>
      </c>
      <c r="B63" s="4" t="s">
        <v>69</v>
      </c>
      <c r="C63" s="26"/>
      <c r="D63" s="26">
        <f t="shared" si="3"/>
        <v>0</v>
      </c>
      <c r="E63" s="26"/>
      <c r="F63" s="26"/>
      <c r="G63" s="26">
        <f t="shared" si="4"/>
        <v>0</v>
      </c>
    </row>
    <row r="64" spans="1:7" ht="15">
      <c r="A64" s="2" t="s">
        <v>90</v>
      </c>
      <c r="B64" s="4" t="s">
        <v>120</v>
      </c>
      <c r="C64" s="26">
        <v>65361.5</v>
      </c>
      <c r="D64" s="26">
        <f t="shared" si="3"/>
        <v>49291.5</v>
      </c>
      <c r="E64" s="26">
        <v>49291.5</v>
      </c>
      <c r="F64" s="26">
        <v>40391.5</v>
      </c>
      <c r="G64" s="26">
        <f t="shared" si="4"/>
        <v>8900</v>
      </c>
    </row>
    <row r="65" spans="1:7" ht="15">
      <c r="A65" s="2" t="s">
        <v>91</v>
      </c>
      <c r="B65" s="4" t="s">
        <v>121</v>
      </c>
      <c r="C65" s="26"/>
      <c r="D65" s="26">
        <f t="shared" si="3"/>
        <v>0</v>
      </c>
      <c r="E65" s="26"/>
      <c r="F65" s="26"/>
      <c r="G65" s="26">
        <f t="shared" si="4"/>
        <v>0</v>
      </c>
    </row>
    <row r="66" spans="1:7" s="15" customFormat="1" ht="30">
      <c r="A66" s="13" t="s">
        <v>92</v>
      </c>
      <c r="B66" s="16" t="s">
        <v>123</v>
      </c>
      <c r="C66" s="27">
        <v>480</v>
      </c>
      <c r="D66" s="26">
        <f t="shared" si="3"/>
        <v>120</v>
      </c>
      <c r="E66" s="27">
        <v>120</v>
      </c>
      <c r="F66" s="27">
        <v>120</v>
      </c>
      <c r="G66" s="26">
        <f>ROUND(E66-F66,2)</f>
        <v>0</v>
      </c>
    </row>
    <row r="67" spans="1:7" s="19" customFormat="1" ht="15">
      <c r="A67" s="17" t="s">
        <v>93</v>
      </c>
      <c r="B67" s="18" t="s">
        <v>122</v>
      </c>
      <c r="C67" s="28">
        <f>SUM(C68:C69)</f>
        <v>26655</v>
      </c>
      <c r="D67" s="28">
        <f>SUM(D68:D69)</f>
        <v>24155</v>
      </c>
      <c r="E67" s="28">
        <f>SUM(E68:E69)</f>
        <v>24155</v>
      </c>
      <c r="F67" s="28">
        <f>SUM(F68:F69)</f>
        <v>24155</v>
      </c>
      <c r="G67" s="28">
        <f>ROUND(G68+G69,2)</f>
        <v>0</v>
      </c>
    </row>
    <row r="68" spans="1:7" ht="15">
      <c r="A68" s="2" t="s">
        <v>94</v>
      </c>
      <c r="B68" s="4" t="s">
        <v>124</v>
      </c>
      <c r="C68" s="26"/>
      <c r="D68" s="26">
        <f>E68</f>
        <v>0</v>
      </c>
      <c r="E68" s="26"/>
      <c r="F68" s="26"/>
      <c r="G68" s="30">
        <f>ROUND(E68-F68,2)</f>
        <v>0</v>
      </c>
    </row>
    <row r="69" spans="1:7" ht="15">
      <c r="A69" s="2" t="s">
        <v>95</v>
      </c>
      <c r="B69" s="4" t="s">
        <v>125</v>
      </c>
      <c r="C69" s="26">
        <v>26655</v>
      </c>
      <c r="D69" s="26">
        <f>E69</f>
        <v>24155</v>
      </c>
      <c r="E69" s="26">
        <v>24155</v>
      </c>
      <c r="F69" s="26">
        <v>24155</v>
      </c>
      <c r="G69" s="30">
        <f>ROUND(E69-F69,2)</f>
        <v>0</v>
      </c>
    </row>
    <row r="70" spans="1:7" ht="15">
      <c r="A70" s="2" t="s">
        <v>96</v>
      </c>
      <c r="B70" s="4" t="s">
        <v>126</v>
      </c>
      <c r="C70" s="26"/>
      <c r="D70" s="26">
        <f>E70</f>
        <v>0</v>
      </c>
      <c r="E70" s="26"/>
      <c r="F70" s="26"/>
      <c r="G70" s="30">
        <f>ROUND(E70-F70,2)</f>
        <v>0</v>
      </c>
    </row>
    <row r="71" spans="1:7" s="15" customFormat="1" ht="15">
      <c r="A71" s="13" t="s">
        <v>97</v>
      </c>
      <c r="B71" s="16" t="s">
        <v>127</v>
      </c>
      <c r="C71" s="27">
        <f>C72</f>
        <v>0</v>
      </c>
      <c r="D71" s="27">
        <f>D72</f>
        <v>0</v>
      </c>
      <c r="E71" s="27">
        <f>E72</f>
        <v>0</v>
      </c>
      <c r="F71" s="27">
        <f>F72</f>
        <v>0</v>
      </c>
      <c r="G71" s="27">
        <f>ROUND(G72,2)</f>
        <v>0</v>
      </c>
    </row>
    <row r="72" spans="1:7" s="15" customFormat="1" ht="30">
      <c r="A72" s="13" t="s">
        <v>98</v>
      </c>
      <c r="B72" s="16" t="s">
        <v>128</v>
      </c>
      <c r="C72" s="27">
        <f>SUM(C73:C73)</f>
        <v>0</v>
      </c>
      <c r="D72" s="27">
        <f>SUM(D73:D73)</f>
        <v>0</v>
      </c>
      <c r="E72" s="27">
        <f>SUM(E73:E73)</f>
        <v>0</v>
      </c>
      <c r="F72" s="27">
        <f>SUM(F73:F73)</f>
        <v>0</v>
      </c>
      <c r="G72" s="27">
        <f>ROUND(G73,2)</f>
        <v>0</v>
      </c>
    </row>
    <row r="73" spans="1:7" ht="15">
      <c r="A73" s="2" t="s">
        <v>99</v>
      </c>
      <c r="B73" s="4" t="s">
        <v>129</v>
      </c>
      <c r="C73" s="26"/>
      <c r="D73" s="26">
        <f>E73</f>
        <v>0</v>
      </c>
      <c r="E73" s="26"/>
      <c r="F73" s="26"/>
      <c r="G73" s="26">
        <f>ROUND(E73-F73,2)</f>
        <v>0</v>
      </c>
    </row>
    <row r="74" spans="1:7" s="15" customFormat="1" ht="15">
      <c r="A74" s="13" t="s">
        <v>100</v>
      </c>
      <c r="B74" s="16" t="s">
        <v>130</v>
      </c>
      <c r="C74" s="27"/>
      <c r="D74" s="26">
        <f>E74</f>
        <v>0</v>
      </c>
      <c r="E74" s="27"/>
      <c r="F74" s="27"/>
      <c r="G74" s="26">
        <f>ROUND(E74-F74,2)</f>
        <v>0</v>
      </c>
    </row>
    <row r="75" spans="1:7" s="15" customFormat="1" ht="15">
      <c r="A75" s="13" t="s">
        <v>101</v>
      </c>
      <c r="B75" s="16" t="s">
        <v>131</v>
      </c>
      <c r="C75" s="27"/>
      <c r="D75" s="26">
        <f>E75</f>
        <v>0</v>
      </c>
      <c r="E75" s="27"/>
      <c r="F75" s="27"/>
      <c r="G75" s="26">
        <f>ROUND(E75-F75,2)</f>
        <v>0</v>
      </c>
    </row>
    <row r="76" spans="1:7" ht="15">
      <c r="A76" s="2" t="s">
        <v>102</v>
      </c>
      <c r="B76" s="4" t="s">
        <v>132</v>
      </c>
      <c r="C76" s="26"/>
      <c r="D76" s="26">
        <f>E76</f>
        <v>0</v>
      </c>
      <c r="E76" s="26"/>
      <c r="F76" s="26"/>
      <c r="G76" s="26">
        <f>ROUND(E76-F76,2)</f>
        <v>0</v>
      </c>
    </row>
    <row r="77" spans="1:7" ht="15">
      <c r="A77" s="2" t="s">
        <v>103</v>
      </c>
      <c r="B77" s="4" t="s">
        <v>133</v>
      </c>
      <c r="C77" s="26"/>
      <c r="D77" s="26">
        <f>E77</f>
        <v>0</v>
      </c>
      <c r="E77" s="26"/>
      <c r="F77" s="26"/>
      <c r="G77" s="26">
        <f>ROUND(E77-F77,2)</f>
        <v>0</v>
      </c>
    </row>
    <row r="78" spans="1:7" s="15" customFormat="1" ht="15">
      <c r="A78" s="13" t="s">
        <v>104</v>
      </c>
      <c r="B78" s="16" t="s">
        <v>134</v>
      </c>
      <c r="C78" s="27">
        <f>SUM(C79:C82)</f>
        <v>359500</v>
      </c>
      <c r="D78" s="27">
        <f>SUM(D79:D82)</f>
        <v>264360.4</v>
      </c>
      <c r="E78" s="27">
        <f>SUM(E79:E82)</f>
        <v>264360.4</v>
      </c>
      <c r="F78" s="27">
        <f>SUM(F79:F82)</f>
        <v>264360.4</v>
      </c>
      <c r="G78" s="27">
        <f>ROUND(G79++G80+G81,2)</f>
        <v>0</v>
      </c>
    </row>
    <row r="79" spans="1:7" ht="45">
      <c r="A79" s="2" t="s">
        <v>105</v>
      </c>
      <c r="B79" s="4" t="s">
        <v>135</v>
      </c>
      <c r="C79" s="26">
        <v>359500</v>
      </c>
      <c r="D79" s="26">
        <f>E79</f>
        <v>264360.4</v>
      </c>
      <c r="E79" s="26">
        <v>264360.4</v>
      </c>
      <c r="F79" s="26">
        <v>264360.4</v>
      </c>
      <c r="G79" s="26">
        <f>ROUND(E79-F79,2)</f>
        <v>0</v>
      </c>
    </row>
    <row r="80" spans="1:7" ht="45">
      <c r="A80" s="2" t="s">
        <v>106</v>
      </c>
      <c r="B80" s="4" t="s">
        <v>136</v>
      </c>
      <c r="C80" s="26"/>
      <c r="D80" s="26">
        <f>E80</f>
        <v>0</v>
      </c>
      <c r="E80" s="26"/>
      <c r="F80" s="26"/>
      <c r="G80" s="26">
        <f>ROUND(E80-F80,2)</f>
        <v>0</v>
      </c>
    </row>
    <row r="81" spans="1:7" ht="30">
      <c r="A81" s="2" t="s">
        <v>107</v>
      </c>
      <c r="B81" s="4" t="s">
        <v>137</v>
      </c>
      <c r="C81" s="26"/>
      <c r="D81" s="26">
        <f>E81</f>
        <v>0</v>
      </c>
      <c r="E81" s="26"/>
      <c r="F81" s="26"/>
      <c r="G81" s="26">
        <f>ROUND(E81-F81,2)</f>
        <v>0</v>
      </c>
    </row>
    <row r="82" spans="1:7" ht="15">
      <c r="A82" s="2" t="s">
        <v>108</v>
      </c>
      <c r="B82" s="4" t="s">
        <v>138</v>
      </c>
      <c r="C82" s="26"/>
      <c r="D82" s="26">
        <f>E82</f>
        <v>0</v>
      </c>
      <c r="E82" s="26"/>
      <c r="F82" s="26"/>
      <c r="G82" s="26">
        <f>ROUND(E82-F82,2)</f>
        <v>0</v>
      </c>
    </row>
    <row r="83" spans="1:7" s="15" customFormat="1" ht="15">
      <c r="A83" s="13" t="s">
        <v>109</v>
      </c>
      <c r="B83" s="16" t="s">
        <v>139</v>
      </c>
      <c r="C83" s="27">
        <f>C84+C86</f>
        <v>1824945.63</v>
      </c>
      <c r="D83" s="27">
        <f>D84+D86</f>
        <v>1920784.01</v>
      </c>
      <c r="E83" s="27">
        <f>E84+E86</f>
        <v>1920784.01</v>
      </c>
      <c r="F83" s="27">
        <f>F84+F86</f>
        <v>1920784.01</v>
      </c>
      <c r="G83" s="27">
        <f>ROUND(G84+G86,2)</f>
        <v>0</v>
      </c>
    </row>
    <row r="84" spans="1:7" s="15" customFormat="1" ht="15">
      <c r="A84" s="13" t="s">
        <v>110</v>
      </c>
      <c r="B84" s="16" t="s">
        <v>140</v>
      </c>
      <c r="C84" s="27">
        <f>C85</f>
        <v>0</v>
      </c>
      <c r="D84" s="27">
        <f>D85</f>
        <v>0</v>
      </c>
      <c r="E84" s="27">
        <f>E85</f>
        <v>0</v>
      </c>
      <c r="F84" s="27">
        <f>F85</f>
        <v>0</v>
      </c>
      <c r="G84" s="27">
        <f>ROUND(G85,2)</f>
        <v>0</v>
      </c>
    </row>
    <row r="85" spans="1:7" ht="15">
      <c r="A85" s="2" t="s">
        <v>111</v>
      </c>
      <c r="B85" s="4" t="s">
        <v>141</v>
      </c>
      <c r="C85" s="26"/>
      <c r="D85" s="26">
        <f>E85</f>
        <v>0</v>
      </c>
      <c r="E85" s="26"/>
      <c r="F85" s="26"/>
      <c r="G85" s="26">
        <f>ROUND(E85-F85,2)</f>
        <v>0</v>
      </c>
    </row>
    <row r="86" spans="1:7" s="15" customFormat="1" ht="15">
      <c r="A86" s="13" t="s">
        <v>112</v>
      </c>
      <c r="B86" s="16" t="s">
        <v>142</v>
      </c>
      <c r="C86" s="27">
        <f>SUM(C87)</f>
        <v>1824945.63</v>
      </c>
      <c r="D86" s="27">
        <f>SUM(D87)</f>
        <v>1920784.01</v>
      </c>
      <c r="E86" s="27">
        <f>SUM(E87)</f>
        <v>1920784.01</v>
      </c>
      <c r="F86" s="27">
        <f>SUM(F87)</f>
        <v>1920784.01</v>
      </c>
      <c r="G86" s="27">
        <f>ROUND(G87,2)</f>
        <v>0</v>
      </c>
    </row>
    <row r="87" spans="1:7" s="15" customFormat="1" ht="15">
      <c r="A87" s="13" t="s">
        <v>113</v>
      </c>
      <c r="B87" s="16" t="s">
        <v>143</v>
      </c>
      <c r="C87" s="27">
        <f>SUM(C88:C93)</f>
        <v>1824945.63</v>
      </c>
      <c r="D87" s="27">
        <f>SUM(D88:D93)</f>
        <v>1920784.01</v>
      </c>
      <c r="E87" s="27">
        <f>SUM(E88:E93)</f>
        <v>1920784.01</v>
      </c>
      <c r="F87" s="27">
        <f>SUM(F88:F93)</f>
        <v>1920784.01</v>
      </c>
      <c r="G87" s="27">
        <f>ROUND(G88+G89+G90+G91+G92+G93,2)</f>
        <v>0</v>
      </c>
    </row>
    <row r="88" spans="1:7" ht="15">
      <c r="A88" s="2" t="s">
        <v>114</v>
      </c>
      <c r="B88" s="4" t="s">
        <v>144</v>
      </c>
      <c r="C88" s="26"/>
      <c r="D88" s="26">
        <f aca="true" t="shared" si="5" ref="D88:D94">E88</f>
        <v>0</v>
      </c>
      <c r="E88" s="26"/>
      <c r="F88" s="26"/>
      <c r="G88" s="26">
        <f aca="true" t="shared" si="6" ref="G88:G94">ROUND(E88-F88,2)</f>
        <v>0</v>
      </c>
    </row>
    <row r="89" spans="1:7" ht="15">
      <c r="A89" s="2" t="s">
        <v>115</v>
      </c>
      <c r="B89" s="4" t="s">
        <v>145</v>
      </c>
      <c r="C89" s="26">
        <v>1753219.23</v>
      </c>
      <c r="D89" s="26">
        <f t="shared" si="5"/>
        <v>1871857.61</v>
      </c>
      <c r="E89" s="26">
        <v>1871857.61</v>
      </c>
      <c r="F89" s="26">
        <v>1871857.61</v>
      </c>
      <c r="G89" s="26">
        <f t="shared" si="6"/>
        <v>0</v>
      </c>
    </row>
    <row r="90" spans="1:7" ht="15">
      <c r="A90" s="2" t="s">
        <v>116</v>
      </c>
      <c r="B90" s="4" t="s">
        <v>146</v>
      </c>
      <c r="C90" s="26"/>
      <c r="D90" s="26">
        <f t="shared" si="5"/>
        <v>0</v>
      </c>
      <c r="E90" s="26"/>
      <c r="F90" s="26"/>
      <c r="G90" s="26">
        <f t="shared" si="6"/>
        <v>0</v>
      </c>
    </row>
    <row r="91" spans="1:7" ht="15">
      <c r="A91" s="2" t="s">
        <v>117</v>
      </c>
      <c r="B91" s="4" t="s">
        <v>147</v>
      </c>
      <c r="C91" s="26"/>
      <c r="D91" s="26">
        <f t="shared" si="5"/>
        <v>0</v>
      </c>
      <c r="E91" s="26"/>
      <c r="F91" s="26"/>
      <c r="G91" s="26">
        <f t="shared" si="6"/>
        <v>0</v>
      </c>
    </row>
    <row r="92" spans="1:7" ht="15">
      <c r="A92" s="2" t="s">
        <v>118</v>
      </c>
      <c r="B92" s="4" t="s">
        <v>148</v>
      </c>
      <c r="C92" s="26"/>
      <c r="D92" s="26">
        <f t="shared" si="5"/>
        <v>0</v>
      </c>
      <c r="E92" s="26"/>
      <c r="F92" s="26"/>
      <c r="G92" s="26">
        <f t="shared" si="6"/>
        <v>0</v>
      </c>
    </row>
    <row r="93" spans="1:7" ht="15">
      <c r="A93" s="2" t="s">
        <v>119</v>
      </c>
      <c r="B93" s="4" t="s">
        <v>149</v>
      </c>
      <c r="C93" s="26">
        <v>71726.4</v>
      </c>
      <c r="D93" s="26">
        <f t="shared" si="5"/>
        <v>48926.4</v>
      </c>
      <c r="E93" s="26">
        <v>48926.4</v>
      </c>
      <c r="F93" s="26">
        <v>48926.4</v>
      </c>
      <c r="G93" s="26">
        <f t="shared" si="6"/>
        <v>0</v>
      </c>
    </row>
    <row r="94" spans="1:7" ht="18" customHeight="1">
      <c r="A94" s="2" t="s">
        <v>173</v>
      </c>
      <c r="B94" s="4" t="s">
        <v>174</v>
      </c>
      <c r="C94" s="26">
        <v>64326.4</v>
      </c>
      <c r="D94" s="26">
        <f t="shared" si="5"/>
        <v>41526.4</v>
      </c>
      <c r="E94" s="26">
        <v>41526.4</v>
      </c>
      <c r="F94" s="26">
        <v>41526.4</v>
      </c>
      <c r="G94" s="26">
        <f t="shared" si="6"/>
        <v>0</v>
      </c>
    </row>
    <row r="95" ht="15">
      <c r="G95" s="1"/>
    </row>
    <row r="96" spans="1:4" ht="15">
      <c r="A96" s="23" t="s">
        <v>171</v>
      </c>
      <c r="C96" s="24"/>
      <c r="D96" t="s">
        <v>179</v>
      </c>
    </row>
    <row r="98" spans="1:4" ht="15">
      <c r="A98" s="23" t="s">
        <v>172</v>
      </c>
      <c r="C98" s="24"/>
      <c r="D98" t="s">
        <v>180</v>
      </c>
    </row>
  </sheetData>
  <sheetProtection/>
  <mergeCells count="3">
    <mergeCell ref="A7:G7"/>
    <mergeCell ref="C10:D10"/>
    <mergeCell ref="C13:D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dcterms:created xsi:type="dcterms:W3CDTF">2013-08-08T13:03:50Z</dcterms:created>
  <dcterms:modified xsi:type="dcterms:W3CDTF">2014-10-16T13:15:48Z</dcterms:modified>
  <cp:category/>
  <cp:version/>
  <cp:contentType/>
  <cp:contentStatus/>
</cp:coreProperties>
</file>